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y\Document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Sheet1!$A$1:$P$16</definedName>
  </definedNames>
  <calcPr calcId="152511"/>
</workbook>
</file>

<file path=xl/calcChain.xml><?xml version="1.0" encoding="utf-8"?>
<calcChain xmlns="http://schemas.openxmlformats.org/spreadsheetml/2006/main">
  <c r="O6" i="1" l="1"/>
  <c r="L6" i="1"/>
  <c r="G6" i="1"/>
  <c r="F6" i="1"/>
  <c r="L5" i="1"/>
  <c r="F10" i="1"/>
  <c r="G10" i="1"/>
  <c r="L10" i="1"/>
  <c r="G5" i="1"/>
  <c r="O13" i="1"/>
  <c r="L13" i="1"/>
  <c r="G13" i="1"/>
  <c r="F13" i="1"/>
  <c r="O9" i="1"/>
  <c r="L9" i="1"/>
  <c r="G9" i="1"/>
  <c r="F9" i="1"/>
  <c r="L4" i="1"/>
  <c r="G4" i="1"/>
</calcChain>
</file>

<file path=xl/sharedStrings.xml><?xml version="1.0" encoding="utf-8"?>
<sst xmlns="http://schemas.openxmlformats.org/spreadsheetml/2006/main" count="63" uniqueCount="26">
  <si>
    <t>StationCode</t>
  </si>
  <si>
    <t>Watershed</t>
  </si>
  <si>
    <t>SampleDate</t>
  </si>
  <si>
    <t>Air Temp</t>
  </si>
  <si>
    <t>Ammonia (NH3-N)</t>
  </si>
  <si>
    <t>Conductivity</t>
  </si>
  <si>
    <t>Dissolved Oxygen</t>
  </si>
  <si>
    <t>E_ Coli</t>
  </si>
  <si>
    <t>Enterococcus</t>
  </si>
  <si>
    <t>Nitrate (NO3-N)</t>
  </si>
  <si>
    <t>Orthophosphate</t>
  </si>
  <si>
    <t>pH</t>
  </si>
  <si>
    <t>Phosphorus (PO4-P)</t>
  </si>
  <si>
    <t>Total Coliforms</t>
  </si>
  <si>
    <t>Water Temp</t>
  </si>
  <si>
    <t>SLR-010</t>
  </si>
  <si>
    <t>San Luis Rey Watershed</t>
  </si>
  <si>
    <t>SLR-030</t>
  </si>
  <si>
    <t>SLR-040</t>
  </si>
  <si>
    <t>SLR-050</t>
  </si>
  <si>
    <t>&lt; 10</t>
  </si>
  <si>
    <t>&lt; 0.23</t>
  </si>
  <si>
    <t>&lt; 0.05</t>
  </si>
  <si>
    <t>Over Range</t>
  </si>
  <si>
    <t>No data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</si>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</sst>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right" wrapText="1"/>
    </xf>
    <xf numFmtId="0" fontId="1" fillId="0" borderId="3" xfId="1" applyFont="1" applyFill="1" applyBorder="1" applyAlignment="1">
      <alignment wrapText="1"/>
    </xf>
    <xf numFmtId="0" fontId="1" fillId="0" borderId="3" xfId="1" applyFont="1" applyFill="1" applyBorder="1" applyAlignment="1">
      <alignment horizontal="right" wrapText="1"/>
    </xf>
    <xf numFmtId="0" fontId="1" fillId="0" borderId="4" xfId="1" applyFont="1" applyFill="1" applyBorder="1" applyAlignment="1">
      <alignment horizontal="right" wrapText="1"/>
    </xf>
    <xf numFmtId="0" fontId="0" fillId="0" borderId="0" xfId="0" applyFill="1"/>
    <xf numFmtId="14" fontId="0" fillId="0" borderId="0" xfId="0" applyNumberFormat="1" applyFill="1"/>
    <xf numFmtId="164" fontId="1" fillId="0" borderId="0" xfId="1" applyNumberFormat="1" applyFont="1" applyFill="1" applyBorder="1" applyAlignment="1">
      <alignment horizontal="right" wrapText="1"/>
    </xf>
    <xf numFmtId="14" fontId="0" fillId="0" borderId="2" xfId="0" applyNumberFormat="1" applyFill="1" applyBorder="1"/>
    <xf numFmtId="0" fontId="0" fillId="0" borderId="2" xfId="0" applyFill="1" applyBorder="1" applyAlignment="1">
      <alignment horizontal="right"/>
    </xf>
    <xf numFmtId="0" fontId="2" fillId="0" borderId="0" xfId="1" applyFill="1" applyAlignment="1">
      <alignment horizontal="right"/>
    </xf>
    <xf numFmtId="0" fontId="2" fillId="0" borderId="0" xfId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pane ySplit="1" topLeftCell="A2" activePane="bottomLeft" state="frozen"/>
      <selection pane="bottomLeft" activeCell="E8" sqref="E8"/>
    </sheetView>
  </sheetViews>
  <sheetFormatPr defaultRowHeight="15" x14ac:dyDescent="0.25"/>
  <cols>
    <col min="1" max="1" width="11.85546875" bestFit="1" customWidth="1"/>
    <col min="2" max="2" width="16.85546875" customWidth="1"/>
    <col min="3" max="3" width="11.85546875" bestFit="1" customWidth="1"/>
    <col min="4" max="4" width="9" bestFit="1" customWidth="1"/>
    <col min="5" max="5" width="17.5703125" bestFit="1" customWidth="1"/>
    <col min="6" max="6" width="12.140625" bestFit="1" customWidth="1"/>
    <col min="7" max="7" width="16.85546875" bestFit="1" customWidth="1"/>
    <col min="8" max="8" width="6.85546875" bestFit="1" customWidth="1"/>
    <col min="9" max="9" width="12.5703125" bestFit="1" customWidth="1"/>
    <col min="10" max="10" width="15.28515625" bestFit="1" customWidth="1"/>
    <col min="11" max="11" width="15.7109375" bestFit="1" customWidth="1"/>
    <col min="12" max="12" width="5.5703125" bestFit="1" customWidth="1"/>
    <col min="13" max="13" width="19" bestFit="1" customWidth="1"/>
    <col min="14" max="14" width="14.5703125" bestFit="1" customWidth="1"/>
    <col min="15" max="15" width="11.8554687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6" ht="30" x14ac:dyDescent="0.25">
      <c r="A2" s="2" t="s">
        <v>15</v>
      </c>
      <c r="B2" s="2" t="s">
        <v>16</v>
      </c>
      <c r="C2" s="3">
        <v>41384</v>
      </c>
      <c r="D2" s="4">
        <v>20</v>
      </c>
      <c r="E2" s="4">
        <v>1.4999999999999999E-2</v>
      </c>
      <c r="F2" s="13" t="s">
        <v>23</v>
      </c>
      <c r="G2" s="4">
        <v>8.9629999999999992</v>
      </c>
      <c r="H2" s="4">
        <v>230</v>
      </c>
      <c r="I2" s="4">
        <v>10</v>
      </c>
      <c r="J2" s="7" t="s">
        <v>21</v>
      </c>
      <c r="K2" s="14" t="s">
        <v>25</v>
      </c>
      <c r="L2" s="4">
        <v>8.39</v>
      </c>
      <c r="M2" s="4" t="s">
        <v>22</v>
      </c>
      <c r="N2" s="4">
        <v>450</v>
      </c>
      <c r="O2" s="4">
        <v>18.265999999999998</v>
      </c>
      <c r="P2" s="9"/>
    </row>
    <row r="3" spans="1:16" ht="30" x14ac:dyDescent="0.25">
      <c r="A3" s="2" t="s">
        <v>15</v>
      </c>
      <c r="B3" s="2" t="s">
        <v>16</v>
      </c>
      <c r="C3" s="3">
        <v>41447</v>
      </c>
      <c r="D3" s="4">
        <v>63.332999999999998</v>
      </c>
      <c r="E3" s="4">
        <v>1.4999999999999999E-2</v>
      </c>
      <c r="F3" s="13" t="s">
        <v>23</v>
      </c>
      <c r="G3" s="4">
        <v>12.196</v>
      </c>
      <c r="H3" s="4">
        <v>470</v>
      </c>
      <c r="I3" s="4">
        <v>10</v>
      </c>
      <c r="J3" s="7" t="s">
        <v>21</v>
      </c>
      <c r="K3" s="4" t="s">
        <v>22</v>
      </c>
      <c r="L3" s="4">
        <v>8.7159999999999993</v>
      </c>
      <c r="M3" s="15"/>
      <c r="N3" s="4">
        <v>560</v>
      </c>
      <c r="O3" s="4">
        <v>24.065999999999999</v>
      </c>
      <c r="P3" s="9"/>
    </row>
    <row r="4" spans="1:16" ht="30" x14ac:dyDescent="0.25">
      <c r="A4" s="2" t="s">
        <v>15</v>
      </c>
      <c r="B4" s="2" t="s">
        <v>16</v>
      </c>
      <c r="C4" s="12">
        <v>41503</v>
      </c>
      <c r="D4" s="4">
        <v>21</v>
      </c>
      <c r="E4" s="4"/>
      <c r="F4" s="13" t="s">
        <v>23</v>
      </c>
      <c r="G4" s="13">
        <f>AVERAGE(5.38,5.28,5.26)</f>
        <v>5.3066666666666666</v>
      </c>
      <c r="H4" s="4">
        <v>278</v>
      </c>
      <c r="I4" s="4">
        <v>31</v>
      </c>
      <c r="J4" s="4" t="s">
        <v>21</v>
      </c>
      <c r="K4" s="16">
        <v>0.15</v>
      </c>
      <c r="L4" s="13">
        <f>AVERAGE(8.4,8.36,8.33)</f>
        <v>8.3633333333333315</v>
      </c>
      <c r="M4" s="4" t="s">
        <v>22</v>
      </c>
      <c r="N4" s="4">
        <v>291</v>
      </c>
      <c r="O4" s="4">
        <v>22</v>
      </c>
      <c r="P4" s="9"/>
    </row>
    <row r="5" spans="1:16" ht="30" x14ac:dyDescent="0.25">
      <c r="A5" s="2" t="s">
        <v>15</v>
      </c>
      <c r="B5" s="2" t="s">
        <v>16</v>
      </c>
      <c r="C5" s="12">
        <v>41566</v>
      </c>
      <c r="D5" s="13">
        <v>19</v>
      </c>
      <c r="E5" s="13">
        <v>1.6E-2</v>
      </c>
      <c r="F5" s="13" t="s">
        <v>23</v>
      </c>
      <c r="G5" s="13">
        <f>AVERAGE(6.82,6.79,6.82)</f>
        <v>6.81</v>
      </c>
      <c r="H5" s="4">
        <v>31</v>
      </c>
      <c r="I5" s="13" t="s">
        <v>20</v>
      </c>
      <c r="J5" s="4" t="s">
        <v>21</v>
      </c>
      <c r="K5" s="13">
        <v>0.25600000000000001</v>
      </c>
      <c r="L5" s="13">
        <f>AVERAGE(8.48,8.38,8.32)</f>
        <v>8.3933333333333326</v>
      </c>
      <c r="M5" s="16">
        <v>0.13500000000000001</v>
      </c>
      <c r="N5" s="4">
        <v>474</v>
      </c>
      <c r="O5" s="13">
        <v>18.3</v>
      </c>
      <c r="P5" s="9"/>
    </row>
    <row r="6" spans="1:16" ht="30" x14ac:dyDescent="0.25">
      <c r="A6" s="2" t="s">
        <v>15</v>
      </c>
      <c r="B6" s="2" t="s">
        <v>16</v>
      </c>
      <c r="C6" s="12">
        <v>41594</v>
      </c>
      <c r="D6" s="13" t="s">
        <v>24</v>
      </c>
      <c r="E6" s="4">
        <v>2.8000000000000001E-2</v>
      </c>
      <c r="F6" s="13">
        <f>AVERAGE(11670,11710,11720)</f>
        <v>11700</v>
      </c>
      <c r="G6" s="13">
        <f>AVERAGE(9.24,9.33,9.35)</f>
        <v>9.3066666666666666</v>
      </c>
      <c r="H6" s="13"/>
      <c r="I6" s="13"/>
      <c r="J6" s="4" t="s">
        <v>21</v>
      </c>
      <c r="K6" s="16" t="s">
        <v>22</v>
      </c>
      <c r="L6" s="13">
        <f>AVERAGE(7.92,7.92,7.9)</f>
        <v>7.913333333333334</v>
      </c>
      <c r="M6" s="4" t="s">
        <v>22</v>
      </c>
      <c r="N6" s="13"/>
      <c r="O6" s="13">
        <f>AVERAGE(16.7,16.5,16.5)</f>
        <v>16.566666666666666</v>
      </c>
      <c r="P6" s="9"/>
    </row>
    <row r="7" spans="1:16" ht="30" x14ac:dyDescent="0.25">
      <c r="A7" s="2" t="s">
        <v>17</v>
      </c>
      <c r="B7" s="2" t="s">
        <v>16</v>
      </c>
      <c r="C7" s="3">
        <v>41384</v>
      </c>
      <c r="D7" s="4">
        <v>22.22</v>
      </c>
      <c r="E7" s="4">
        <v>1.7999999999999999E-2</v>
      </c>
      <c r="F7" s="4">
        <v>2689.6660000000002</v>
      </c>
      <c r="G7" s="4">
        <v>9.2530000000000001</v>
      </c>
      <c r="H7" s="4">
        <v>170</v>
      </c>
      <c r="I7" s="4">
        <v>320</v>
      </c>
      <c r="J7" s="4">
        <v>0.28499999999999998</v>
      </c>
      <c r="K7" s="14" t="s">
        <v>25</v>
      </c>
      <c r="L7" s="4">
        <v>8.1999999999999993</v>
      </c>
      <c r="M7" s="5">
        <v>7.9000000000000001E-2</v>
      </c>
      <c r="N7" s="4">
        <v>4610</v>
      </c>
      <c r="O7" s="4">
        <v>14.8</v>
      </c>
      <c r="P7" s="9"/>
    </row>
    <row r="8" spans="1:16" ht="30" x14ac:dyDescent="0.25">
      <c r="A8" s="2" t="s">
        <v>17</v>
      </c>
      <c r="B8" s="2" t="s">
        <v>16</v>
      </c>
      <c r="C8" s="3">
        <v>41447</v>
      </c>
      <c r="D8" s="4">
        <v>69</v>
      </c>
      <c r="E8" s="4">
        <v>0.108</v>
      </c>
      <c r="F8" s="4">
        <v>2495.3330000000001</v>
      </c>
      <c r="G8" s="4">
        <v>0.59299999999999997</v>
      </c>
      <c r="H8" s="4">
        <v>20</v>
      </c>
      <c r="I8" s="4">
        <v>460</v>
      </c>
      <c r="J8" s="7" t="s">
        <v>21</v>
      </c>
      <c r="K8" s="5">
        <v>0.20699999999999999</v>
      </c>
      <c r="L8" s="4">
        <v>7.4829999999999997</v>
      </c>
      <c r="M8" s="14" t="s">
        <v>22</v>
      </c>
      <c r="N8" s="4">
        <v>2480</v>
      </c>
      <c r="O8" s="4">
        <v>17.065999999999999</v>
      </c>
      <c r="P8" s="9"/>
    </row>
    <row r="9" spans="1:16" ht="30" x14ac:dyDescent="0.25">
      <c r="A9" s="6" t="s">
        <v>17</v>
      </c>
      <c r="B9" s="2" t="s">
        <v>16</v>
      </c>
      <c r="C9" s="10">
        <v>41503</v>
      </c>
      <c r="D9" s="16">
        <v>25</v>
      </c>
      <c r="E9" s="17"/>
      <c r="F9" s="16">
        <f>AVERAGE(2531,2557,2586)</f>
        <v>2558</v>
      </c>
      <c r="G9" s="16">
        <f>AVERAGE(0.86,0.68,0.63)</f>
        <v>0.72333333333333327</v>
      </c>
      <c r="H9" s="5">
        <v>373</v>
      </c>
      <c r="I9" s="5">
        <v>780</v>
      </c>
      <c r="J9" s="7" t="s">
        <v>21</v>
      </c>
      <c r="K9" s="16">
        <v>0.379</v>
      </c>
      <c r="L9" s="16">
        <f>AVERAGE(7.67,7.62,7.59)</f>
        <v>7.626666666666666</v>
      </c>
      <c r="M9" s="15">
        <v>0.23599999999999999</v>
      </c>
      <c r="N9" s="5">
        <v>5794</v>
      </c>
      <c r="O9" s="16">
        <f>AVERAGE(18.6,18.3,18.3)</f>
        <v>18.400000000000002</v>
      </c>
      <c r="P9" s="9"/>
    </row>
    <row r="10" spans="1:16" ht="30" x14ac:dyDescent="0.25">
      <c r="A10" s="6" t="s">
        <v>17</v>
      </c>
      <c r="B10" s="2" t="s">
        <v>16</v>
      </c>
      <c r="C10" s="10">
        <v>41566</v>
      </c>
      <c r="D10" s="16">
        <v>20</v>
      </c>
      <c r="E10" s="16">
        <v>0.13100000000000001</v>
      </c>
      <c r="F10" s="16">
        <f>AVERAGE(1853,1890,1893)</f>
        <v>1878.6666666666667</v>
      </c>
      <c r="G10" s="16">
        <f>AVERAGE(1.98,1.9,1.86)</f>
        <v>1.9133333333333333</v>
      </c>
      <c r="H10" s="7">
        <v>10</v>
      </c>
      <c r="I10" s="7">
        <v>591</v>
      </c>
      <c r="J10" s="7" t="s">
        <v>21</v>
      </c>
      <c r="K10" s="18">
        <v>0.26400000000000001</v>
      </c>
      <c r="L10" s="16">
        <f>AVERAGE(7.64,7.69,7.65)</f>
        <v>7.66</v>
      </c>
      <c r="M10" s="16">
        <v>0.26700000000000002</v>
      </c>
      <c r="N10" s="7">
        <v>2755</v>
      </c>
      <c r="O10" s="16">
        <v>15.4</v>
      </c>
      <c r="P10" s="9"/>
    </row>
    <row r="11" spans="1:16" ht="30" x14ac:dyDescent="0.25">
      <c r="A11" s="6" t="s">
        <v>18</v>
      </c>
      <c r="B11" s="2" t="s">
        <v>16</v>
      </c>
      <c r="C11" s="11">
        <v>41384</v>
      </c>
      <c r="D11" s="5">
        <v>20.666</v>
      </c>
      <c r="E11" s="5">
        <v>1.4999999999999999E-2</v>
      </c>
      <c r="F11" s="5">
        <v>2655</v>
      </c>
      <c r="G11" s="5">
        <v>9.18</v>
      </c>
      <c r="H11" s="5">
        <v>190</v>
      </c>
      <c r="I11" s="8">
        <v>160</v>
      </c>
      <c r="J11" s="7">
        <v>0.23</v>
      </c>
      <c r="K11" s="14"/>
      <c r="L11" s="5">
        <v>8.9</v>
      </c>
      <c r="M11" s="5">
        <v>9.5000000000000001E-2</v>
      </c>
      <c r="N11" s="5">
        <v>990</v>
      </c>
      <c r="O11" s="5">
        <v>13.7</v>
      </c>
      <c r="P11" s="9"/>
    </row>
    <row r="12" spans="1:16" ht="30" x14ac:dyDescent="0.25">
      <c r="A12" s="6" t="s">
        <v>18</v>
      </c>
      <c r="B12" s="2" t="s">
        <v>16</v>
      </c>
      <c r="C12" s="11">
        <v>41447</v>
      </c>
      <c r="D12" s="7">
        <v>23.632999999999999</v>
      </c>
      <c r="E12" s="7">
        <v>1.7999999999999999E-2</v>
      </c>
      <c r="F12" s="5">
        <v>2844.6660000000002</v>
      </c>
      <c r="G12" s="5">
        <v>8.0030000000000001</v>
      </c>
      <c r="H12" s="5">
        <v>120</v>
      </c>
      <c r="I12" s="8">
        <v>210</v>
      </c>
      <c r="J12" s="7">
        <v>0.93500000000000005</v>
      </c>
      <c r="K12" s="5">
        <v>0.115</v>
      </c>
      <c r="L12" s="5">
        <v>8.1199999999999992</v>
      </c>
      <c r="M12" s="14"/>
      <c r="N12" s="5">
        <v>7700</v>
      </c>
      <c r="O12" s="7">
        <v>18.933</v>
      </c>
      <c r="P12" s="9"/>
    </row>
    <row r="13" spans="1:16" ht="30" x14ac:dyDescent="0.25">
      <c r="A13" s="6" t="s">
        <v>18</v>
      </c>
      <c r="B13" s="2" t="s">
        <v>16</v>
      </c>
      <c r="C13" s="10">
        <v>41503</v>
      </c>
      <c r="D13" s="16">
        <v>19</v>
      </c>
      <c r="E13" s="16"/>
      <c r="F13" s="16">
        <f>AVERAGE(2837,2857,2848)</f>
        <v>2847.3333333333335</v>
      </c>
      <c r="G13" s="16">
        <f>AVERAGE(5.86,5.88,5.89)</f>
        <v>5.876666666666666</v>
      </c>
      <c r="H13" s="5">
        <v>226</v>
      </c>
      <c r="I13" s="5">
        <v>404</v>
      </c>
      <c r="J13" s="7">
        <v>1.62</v>
      </c>
      <c r="K13" s="16">
        <v>0.22600000000000001</v>
      </c>
      <c r="L13" s="16">
        <f>AVERAGE(8.21,8.15,8.11)</f>
        <v>8.1566666666666663</v>
      </c>
      <c r="M13" s="5">
        <v>0.14899999999999999</v>
      </c>
      <c r="N13" s="5">
        <v>1423</v>
      </c>
      <c r="O13" s="16">
        <f>AVERAGE(20.3,19.8,19.5)</f>
        <v>19.866666666666667</v>
      </c>
      <c r="P13" s="9"/>
    </row>
    <row r="14" spans="1:16" ht="30" x14ac:dyDescent="0.25">
      <c r="A14" s="6" t="s">
        <v>19</v>
      </c>
      <c r="B14" s="2" t="s">
        <v>16</v>
      </c>
      <c r="C14" s="11">
        <v>41384</v>
      </c>
      <c r="D14" s="5">
        <v>24.166</v>
      </c>
      <c r="E14" s="5">
        <v>0.02</v>
      </c>
      <c r="F14" s="5">
        <v>2277.6660000000002</v>
      </c>
      <c r="G14" s="5">
        <v>8.0559999999999992</v>
      </c>
      <c r="H14" s="5">
        <v>480</v>
      </c>
      <c r="I14" s="8">
        <v>230</v>
      </c>
      <c r="J14" s="7">
        <v>1.36</v>
      </c>
      <c r="K14" s="14"/>
      <c r="L14" s="5">
        <v>8.0229999999999997</v>
      </c>
      <c r="M14" s="5">
        <v>7.5999999999999998E-2</v>
      </c>
      <c r="N14" s="5">
        <v>2910</v>
      </c>
      <c r="O14" s="5">
        <v>15.266</v>
      </c>
      <c r="P14" s="9"/>
    </row>
    <row r="15" spans="1:16" x14ac:dyDescent="0.25">
      <c r="A15" s="6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</sheetData>
  <autoFilter ref="A1:P16"/>
  <sortState ref="A2:P16">
    <sortCondition ref="A2:A16"/>
    <sortCondition ref="C2:C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SDCK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</dc:creator>
  <cp:lastModifiedBy>Roxy Carter</cp:lastModifiedBy>
  <dcterms:created xsi:type="dcterms:W3CDTF">2013-12-13T00:10:42Z</dcterms:created>
  <dcterms:modified xsi:type="dcterms:W3CDTF">2014-04-04T22:56:52Z</dcterms:modified>
</cp:coreProperties>
</file>